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20042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K21" i="1" l="1"/>
  <c r="G48" i="1"/>
  <c r="C43" i="1"/>
  <c r="D43" i="1"/>
  <c r="D42" i="1"/>
  <c r="C42" i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1" i="1"/>
  <c r="F42" i="1" s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H43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1" i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G40" i="1"/>
  <c r="I40" i="1" s="1"/>
  <c r="G21" i="1"/>
  <c r="I21" i="1" s="1"/>
  <c r="I39" i="1" l="1"/>
  <c r="I41" i="1" s="1"/>
</calcChain>
</file>

<file path=xl/sharedStrings.xml><?xml version="1.0" encoding="utf-8"?>
<sst xmlns="http://schemas.openxmlformats.org/spreadsheetml/2006/main" count="43" uniqueCount="42">
  <si>
    <t>Puristusvoimia</t>
  </si>
  <si>
    <t>μ</t>
  </si>
  <si>
    <t>cov(o,v)</t>
  </si>
  <si>
    <t>σ</t>
  </si>
  <si>
    <t>standardihajonta</t>
  </si>
  <si>
    <t>keskiarvo/odotusarvo</t>
  </si>
  <si>
    <t>standard deviation</t>
  </si>
  <si>
    <t>o-mo</t>
  </si>
  <si>
    <t>v-mv</t>
  </si>
  <si>
    <t>(o-mo)*(v-mv)</t>
  </si>
  <si>
    <t>- tulo -&gt;</t>
  </si>
  <si>
    <t>vahva korrelaatio!</t>
  </si>
  <si>
    <t>corr(o,v) -&gt;</t>
  </si>
  <si>
    <t>henkilö</t>
  </si>
  <si>
    <t>oikea</t>
  </si>
  <si>
    <t>vasen</t>
  </si>
  <si>
    <t>y=1,1626x-72,6</t>
  </si>
  <si>
    <t>siis vasen käsi = 1,16*oikea-72</t>
  </si>
  <si>
    <t>siis oikea käsi = 0,86*vasen+62,6</t>
  </si>
  <si>
    <t>Lineaarinen regressio / suoran sovitus</t>
  </si>
  <si>
    <t>o-v</t>
  </si>
  <si>
    <t>kovarianssi</t>
  </si>
  <si>
    <t>korrelaatio</t>
  </si>
  <si>
    <t>oikea käsi on keskimäärin vähän vahvempi</t>
  </si>
  <si>
    <t>"=STDEV.P(C4:C23)" -&gt;</t>
  </si>
  <si>
    <t>"=CORREL(C4:C23;D4:D23)"-&gt;</t>
  </si>
  <si>
    <t>Puristusvoimamittauksia</t>
  </si>
  <si>
    <t>Mittasimme oikean ja vasemman käden puristusvoimia systeemillä, jossa oli</t>
  </si>
  <si>
    <t>* Kannettava tietokone &amp; LoggerPro-ohjelma</t>
  </si>
  <si>
    <t>* Vernier puristusvoima-anturi</t>
  </si>
  <si>
    <t>* Vernier LabQuest-laite</t>
  </si>
  <si>
    <t>Jos oikea käsi on vahva, niin onko vasen käsi myös vahva?</t>
  </si>
  <si>
    <t>Tuloksia kirjoiteltiin tähän taulukkoon. Nyt olisi tarkoituksena tutkia kysymystä:</t>
  </si>
  <si>
    <r>
      <t>Voidaan vaikkapa tehdä arvaus lopputuloksesta /</t>
    </r>
    <r>
      <rPr>
        <b/>
        <sz val="11"/>
        <color theme="1"/>
        <rFont val="Calibri"/>
        <family val="2"/>
        <scheme val="minor"/>
      </rPr>
      <t xml:space="preserve"> hypoteesi: jos oikea käsi on vahva, niin vasen käsi on myös vahva</t>
    </r>
  </si>
  <si>
    <t>Sitten katsotaan, onko arvaus totta vai ei:</t>
  </si>
  <si>
    <t>* piirretään mittauksista kuvaaja =&gt; näkyykö riippuvuutta?</t>
  </si>
  <si>
    <t>* sovitetaan dataan suora</t>
  </si>
  <si>
    <t>* lasketaan korrelaatiokerroin: korreloivatko oikean ja vasemman käden voimat?</t>
  </si>
  <si>
    <t>Näistä kahdesta luvusta voidaan laskea korrelaatio.</t>
  </si>
  <si>
    <t>Korrelaatio on kovarianssi jaettuna standardihajontojen tulolla.</t>
  </si>
  <si>
    <t>&lt;=</t>
  </si>
  <si>
    <t>excelin omalla kaavalla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</si>
</sst>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Korrelaatio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9618263147555832E-2"/>
          <c:y val="9.6054645529908458E-2"/>
          <c:w val="0.82338826133311738"/>
          <c:h val="0.725416397101752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1429612534920442"/>
                  <c:y val="-7.26591604493402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Sheet1!$C$21:$C$40</c:f>
              <c:numCache>
                <c:formatCode>General</c:formatCode>
                <c:ptCount val="20"/>
                <c:pt idx="0">
                  <c:v>493</c:v>
                </c:pt>
                <c:pt idx="1">
                  <c:v>331</c:v>
                </c:pt>
                <c:pt idx="2">
                  <c:v>250</c:v>
                </c:pt>
                <c:pt idx="3">
                  <c:v>287</c:v>
                </c:pt>
                <c:pt idx="4">
                  <c:v>273</c:v>
                </c:pt>
                <c:pt idx="5">
                  <c:v>395</c:v>
                </c:pt>
                <c:pt idx="6">
                  <c:v>360</c:v>
                </c:pt>
                <c:pt idx="7">
                  <c:v>444</c:v>
                </c:pt>
                <c:pt idx="8">
                  <c:v>418</c:v>
                </c:pt>
                <c:pt idx="9">
                  <c:v>372</c:v>
                </c:pt>
                <c:pt idx="10">
                  <c:v>374</c:v>
                </c:pt>
                <c:pt idx="11">
                  <c:v>374</c:v>
                </c:pt>
                <c:pt idx="12">
                  <c:v>431</c:v>
                </c:pt>
                <c:pt idx="13">
                  <c:v>409</c:v>
                </c:pt>
                <c:pt idx="14">
                  <c:v>437</c:v>
                </c:pt>
                <c:pt idx="15">
                  <c:v>477</c:v>
                </c:pt>
                <c:pt idx="16">
                  <c:v>436</c:v>
                </c:pt>
                <c:pt idx="17">
                  <c:v>498</c:v>
                </c:pt>
                <c:pt idx="18">
                  <c:v>433</c:v>
                </c:pt>
                <c:pt idx="19">
                  <c:v>418</c:v>
                </c:pt>
              </c:numCache>
            </c:numRef>
          </c:xVal>
          <c:yVal>
            <c:numRef>
              <c:f>Sheet1!$D$21:$D$40</c:f>
              <c:numCache>
                <c:formatCode>General</c:formatCode>
                <c:ptCount val="20"/>
                <c:pt idx="0">
                  <c:v>438</c:v>
                </c:pt>
                <c:pt idx="1">
                  <c:v>312</c:v>
                </c:pt>
                <c:pt idx="2">
                  <c:v>238</c:v>
                </c:pt>
                <c:pt idx="3">
                  <c:v>220</c:v>
                </c:pt>
                <c:pt idx="4">
                  <c:v>257</c:v>
                </c:pt>
                <c:pt idx="5">
                  <c:v>370</c:v>
                </c:pt>
                <c:pt idx="6">
                  <c:v>360</c:v>
                </c:pt>
                <c:pt idx="7">
                  <c:v>456</c:v>
                </c:pt>
                <c:pt idx="8">
                  <c:v>386</c:v>
                </c:pt>
                <c:pt idx="9">
                  <c:v>321</c:v>
                </c:pt>
                <c:pt idx="10">
                  <c:v>381</c:v>
                </c:pt>
                <c:pt idx="11">
                  <c:v>381</c:v>
                </c:pt>
                <c:pt idx="12">
                  <c:v>416</c:v>
                </c:pt>
                <c:pt idx="13">
                  <c:v>410</c:v>
                </c:pt>
                <c:pt idx="14">
                  <c:v>432</c:v>
                </c:pt>
                <c:pt idx="15">
                  <c:v>498</c:v>
                </c:pt>
                <c:pt idx="16">
                  <c:v>513</c:v>
                </c:pt>
                <c:pt idx="17">
                  <c:v>535</c:v>
                </c:pt>
                <c:pt idx="18">
                  <c:v>433</c:v>
                </c:pt>
                <c:pt idx="19">
                  <c:v>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D-4FAB-9277-AB4F7FE31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160992"/>
        <c:axId val="649027272"/>
      </c:scatterChart>
      <c:valAx>
        <c:axId val="45616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49027272"/>
        <c:crosses val="autoZero"/>
        <c:crossBetween val="midCat"/>
      </c:valAx>
      <c:valAx>
        <c:axId val="64902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5616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Mittaukset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oikea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Sheet1!$B$21:$B$40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Sheet1!$C$21:$C$40</c:f>
              <c:numCache>
                <c:formatCode>General</c:formatCode>
                <c:ptCount val="20"/>
                <c:pt idx="0">
                  <c:v>493</c:v>
                </c:pt>
                <c:pt idx="1">
                  <c:v>331</c:v>
                </c:pt>
                <c:pt idx="2">
                  <c:v>250</c:v>
                </c:pt>
                <c:pt idx="3">
                  <c:v>287</c:v>
                </c:pt>
                <c:pt idx="4">
                  <c:v>273</c:v>
                </c:pt>
                <c:pt idx="5">
                  <c:v>395</c:v>
                </c:pt>
                <c:pt idx="6">
                  <c:v>360</c:v>
                </c:pt>
                <c:pt idx="7">
                  <c:v>444</c:v>
                </c:pt>
                <c:pt idx="8">
                  <c:v>418</c:v>
                </c:pt>
                <c:pt idx="9">
                  <c:v>372</c:v>
                </c:pt>
                <c:pt idx="10">
                  <c:v>374</c:v>
                </c:pt>
                <c:pt idx="11">
                  <c:v>374</c:v>
                </c:pt>
                <c:pt idx="12">
                  <c:v>431</c:v>
                </c:pt>
                <c:pt idx="13">
                  <c:v>409</c:v>
                </c:pt>
                <c:pt idx="14">
                  <c:v>437</c:v>
                </c:pt>
                <c:pt idx="15">
                  <c:v>477</c:v>
                </c:pt>
                <c:pt idx="16">
                  <c:v>436</c:v>
                </c:pt>
                <c:pt idx="17">
                  <c:v>498</c:v>
                </c:pt>
                <c:pt idx="18">
                  <c:v>433</c:v>
                </c:pt>
                <c:pt idx="19">
                  <c:v>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8-4E91-97A5-5AC44C6D0F7D}"/>
            </c:ext>
          </c:extLst>
        </c:ser>
        <c:ser>
          <c:idx val="1"/>
          <c:order val="1"/>
          <c:tx>
            <c:strRef>
              <c:f>Sheet1!$D$20</c:f>
              <c:strCache>
                <c:ptCount val="1"/>
                <c:pt idx="0">
                  <c:v>vasen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Sheet1!$B$21:$B$40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Sheet1!$D$21:$D$40</c:f>
              <c:numCache>
                <c:formatCode>General</c:formatCode>
                <c:ptCount val="20"/>
                <c:pt idx="0">
                  <c:v>438</c:v>
                </c:pt>
                <c:pt idx="1">
                  <c:v>312</c:v>
                </c:pt>
                <c:pt idx="2">
                  <c:v>238</c:v>
                </c:pt>
                <c:pt idx="3">
                  <c:v>220</c:v>
                </c:pt>
                <c:pt idx="4">
                  <c:v>257</c:v>
                </c:pt>
                <c:pt idx="5">
                  <c:v>370</c:v>
                </c:pt>
                <c:pt idx="6">
                  <c:v>360</c:v>
                </c:pt>
                <c:pt idx="7">
                  <c:v>456</c:v>
                </c:pt>
                <c:pt idx="8">
                  <c:v>386</c:v>
                </c:pt>
                <c:pt idx="9">
                  <c:v>321</c:v>
                </c:pt>
                <c:pt idx="10">
                  <c:v>381</c:v>
                </c:pt>
                <c:pt idx="11">
                  <c:v>381</c:v>
                </c:pt>
                <c:pt idx="12">
                  <c:v>416</c:v>
                </c:pt>
                <c:pt idx="13">
                  <c:v>410</c:v>
                </c:pt>
                <c:pt idx="14">
                  <c:v>432</c:v>
                </c:pt>
                <c:pt idx="15">
                  <c:v>498</c:v>
                </c:pt>
                <c:pt idx="16">
                  <c:v>513</c:v>
                </c:pt>
                <c:pt idx="17">
                  <c:v>535</c:v>
                </c:pt>
                <c:pt idx="18">
                  <c:v>433</c:v>
                </c:pt>
                <c:pt idx="19">
                  <c:v>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8-4E91-97A5-5AC44C6D0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004832"/>
        <c:axId val="543199776"/>
      </c:scatterChart>
      <c:valAx>
        <c:axId val="45400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3199776"/>
        <c:crosses val="autoZero"/>
        <c:crossBetween val="midCat"/>
      </c:valAx>
      <c:valAx>
        <c:axId val="5431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54004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400379</xdr:colOff>
      <xdr:row>49</xdr:row>
      <xdr:rowOff>44135</xdr:rowOff>
    </xdr:from>
    <xdr:to>
      <xdr:col>13</xdr:col>
      <xdr:colOff>121813</xdr:colOff>
      <xdr:row>63</xdr:row>
      <xdr:rowOff>165579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18783</xdr:colOff>
      <xdr:row>49</xdr:row>
      <xdr:rowOff>18065</xdr:rowOff>
    </xdr:from>
    <xdr:to>
      <xdr:col>8</xdr:col>
      <xdr:colOff>295604</xdr:colOff>
      <xdr:row>63</xdr:row>
      <xdr:rowOff>97221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tabSelected="1" topLeftCell="A39" zoomScaleNormal="100" workbookViewId="0">
      <selection activeCell="I46" sqref="I46"/>
    </sheetView>
  </sheetViews>
  <sheetFormatPr defaultRowHeight="15" x14ac:dyDescent="0.25"/>
  <cols>
    <col min="1" max="1" width="21.140625" customWidth="1"/>
    <col min="9" max="9" width="17.5703125" customWidth="1"/>
  </cols>
  <sheetData>
    <row r="2" spans="2:2" ht="26.25" x14ac:dyDescent="0.4">
      <c r="B2" s="3" t="s">
        <v>26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30</v>
      </c>
    </row>
    <row r="6" spans="2:2" x14ac:dyDescent="0.25">
      <c r="B6" t="s">
        <v>29</v>
      </c>
    </row>
    <row r="7" spans="2:2" x14ac:dyDescent="0.25">
      <c r="B7" t="s">
        <v>32</v>
      </c>
    </row>
    <row r="8" spans="2:2" x14ac:dyDescent="0.25">
      <c r="B8" s="2" t="s">
        <v>31</v>
      </c>
    </row>
    <row r="9" spans="2:2" x14ac:dyDescent="0.25">
      <c r="B9" s="2"/>
    </row>
    <row r="10" spans="2:2" x14ac:dyDescent="0.25">
      <c r="B10" t="s">
        <v>33</v>
      </c>
    </row>
    <row r="11" spans="2:2" x14ac:dyDescent="0.25">
      <c r="B11" t="s">
        <v>34</v>
      </c>
    </row>
    <row r="12" spans="2:2" x14ac:dyDescent="0.25">
      <c r="B12" t="s">
        <v>35</v>
      </c>
    </row>
    <row r="13" spans="2:2" x14ac:dyDescent="0.25">
      <c r="B13" t="s">
        <v>36</v>
      </c>
    </row>
    <row r="14" spans="2:2" x14ac:dyDescent="0.25">
      <c r="B14" t="s">
        <v>37</v>
      </c>
    </row>
    <row r="18" spans="2:12" x14ac:dyDescent="0.25">
      <c r="I18" t="s">
        <v>21</v>
      </c>
    </row>
    <row r="19" spans="2:12" x14ac:dyDescent="0.25">
      <c r="B19" t="s">
        <v>0</v>
      </c>
      <c r="I19" t="s">
        <v>2</v>
      </c>
    </row>
    <row r="20" spans="2:12" x14ac:dyDescent="0.25">
      <c r="B20" t="s">
        <v>13</v>
      </c>
      <c r="C20" t="s">
        <v>14</v>
      </c>
      <c r="D20" t="s">
        <v>15</v>
      </c>
      <c r="F20" t="s">
        <v>20</v>
      </c>
      <c r="G20" t="s">
        <v>7</v>
      </c>
      <c r="H20" t="s">
        <v>8</v>
      </c>
      <c r="I20" t="s">
        <v>9</v>
      </c>
    </row>
    <row r="21" spans="2:12" x14ac:dyDescent="0.25">
      <c r="B21">
        <v>1</v>
      </c>
      <c r="C21">
        <v>493</v>
      </c>
      <c r="D21">
        <v>438</v>
      </c>
      <c r="F21">
        <f>C21-D21</f>
        <v>55</v>
      </c>
      <c r="G21">
        <f>C21-$C$42</f>
        <v>97.5</v>
      </c>
      <c r="H21">
        <f>D21-$D$42</f>
        <v>50.800000000000011</v>
      </c>
      <c r="I21">
        <f>G21*H21</f>
        <v>4953.0000000000009</v>
      </c>
      <c r="K21">
        <f>1.1626*C21-72</f>
        <v>501.16180000000008</v>
      </c>
      <c r="L21">
        <f>D21</f>
        <v>438</v>
      </c>
    </row>
    <row r="22" spans="2:12" x14ac:dyDescent="0.25">
      <c r="B22">
        <v>2</v>
      </c>
      <c r="C22">
        <v>331</v>
      </c>
      <c r="D22">
        <v>312</v>
      </c>
      <c r="F22">
        <f>C22-D22</f>
        <v>19</v>
      </c>
      <c r="G22">
        <f>C22-$C$42</f>
        <v>-64.5</v>
      </c>
      <c r="H22">
        <f>D22-$D$42</f>
        <v>-75.199999999999989</v>
      </c>
      <c r="I22">
        <f t="shared" ref="I22:I40" si="0">G22*H22</f>
        <v>4850.3999999999996</v>
      </c>
      <c r="K22">
        <f t="shared" ref="K22:K40" si="1">1.1626*C22-72</f>
        <v>312.82060000000001</v>
      </c>
      <c r="L22">
        <f t="shared" ref="L22:L40" si="2">D22</f>
        <v>312</v>
      </c>
    </row>
    <row r="23" spans="2:12" x14ac:dyDescent="0.25">
      <c r="B23">
        <v>3</v>
      </c>
      <c r="C23">
        <v>250</v>
      </c>
      <c r="D23">
        <v>238</v>
      </c>
      <c r="F23">
        <f>C23-D23</f>
        <v>12</v>
      </c>
      <c r="G23">
        <f>C23-$C$42</f>
        <v>-145.5</v>
      </c>
      <c r="H23">
        <f>D23-$D$42</f>
        <v>-149.19999999999999</v>
      </c>
      <c r="I23">
        <f t="shared" si="0"/>
        <v>21708.6</v>
      </c>
      <c r="K23">
        <f t="shared" si="1"/>
        <v>218.65000000000003</v>
      </c>
      <c r="L23">
        <f t="shared" si="2"/>
        <v>238</v>
      </c>
    </row>
    <row r="24" spans="2:12" x14ac:dyDescent="0.25">
      <c r="B24">
        <v>4</v>
      </c>
      <c r="C24">
        <v>287</v>
      </c>
      <c r="D24">
        <v>220</v>
      </c>
      <c r="F24">
        <f>C24-D24</f>
        <v>67</v>
      </c>
      <c r="G24">
        <f>C24-$C$42</f>
        <v>-108.5</v>
      </c>
      <c r="H24">
        <f>D24-$D$42</f>
        <v>-167.2</v>
      </c>
      <c r="I24">
        <f t="shared" si="0"/>
        <v>18141.199999999997</v>
      </c>
      <c r="K24">
        <f t="shared" si="1"/>
        <v>261.6662</v>
      </c>
      <c r="L24">
        <f t="shared" si="2"/>
        <v>220</v>
      </c>
    </row>
    <row r="25" spans="2:12" x14ac:dyDescent="0.25">
      <c r="B25">
        <v>5</v>
      </c>
      <c r="C25">
        <v>273</v>
      </c>
      <c r="D25">
        <v>257</v>
      </c>
      <c r="F25">
        <f>C25-D25</f>
        <v>16</v>
      </c>
      <c r="G25">
        <f>C25-$C$42</f>
        <v>-122.5</v>
      </c>
      <c r="H25">
        <f>D25-$D$42</f>
        <v>-130.19999999999999</v>
      </c>
      <c r="I25">
        <f t="shared" si="0"/>
        <v>15949.499999999998</v>
      </c>
      <c r="K25">
        <f t="shared" si="1"/>
        <v>245.38980000000004</v>
      </c>
      <c r="L25">
        <f t="shared" si="2"/>
        <v>257</v>
      </c>
    </row>
    <row r="26" spans="2:12" x14ac:dyDescent="0.25">
      <c r="B26">
        <v>6</v>
      </c>
      <c r="C26">
        <v>395</v>
      </c>
      <c r="D26">
        <v>370</v>
      </c>
      <c r="F26">
        <f>C26-D26</f>
        <v>25</v>
      </c>
      <c r="G26">
        <f>C26-$C$42</f>
        <v>-0.5</v>
      </c>
      <c r="H26">
        <f>D26-$D$42</f>
        <v>-17.199999999999989</v>
      </c>
      <c r="I26">
        <f t="shared" si="0"/>
        <v>8.5999999999999943</v>
      </c>
      <c r="K26">
        <f t="shared" si="1"/>
        <v>387.22700000000003</v>
      </c>
      <c r="L26">
        <f t="shared" si="2"/>
        <v>370</v>
      </c>
    </row>
    <row r="27" spans="2:12" x14ac:dyDescent="0.25">
      <c r="B27">
        <v>7</v>
      </c>
      <c r="C27">
        <v>360</v>
      </c>
      <c r="D27">
        <v>360</v>
      </c>
      <c r="F27">
        <f>C27-D27</f>
        <v>0</v>
      </c>
      <c r="G27">
        <f>C27-$C$42</f>
        <v>-35.5</v>
      </c>
      <c r="H27">
        <f>D27-$D$42</f>
        <v>-27.199999999999989</v>
      </c>
      <c r="I27">
        <f t="shared" si="0"/>
        <v>965.59999999999957</v>
      </c>
      <c r="K27">
        <f t="shared" si="1"/>
        <v>346.536</v>
      </c>
      <c r="L27">
        <f t="shared" si="2"/>
        <v>360</v>
      </c>
    </row>
    <row r="28" spans="2:12" x14ac:dyDescent="0.25">
      <c r="B28">
        <v>8</v>
      </c>
      <c r="C28">
        <v>444</v>
      </c>
      <c r="D28">
        <v>456</v>
      </c>
      <c r="F28">
        <f>C28-D28</f>
        <v>-12</v>
      </c>
      <c r="G28">
        <f>C28-$C$42</f>
        <v>48.5</v>
      </c>
      <c r="H28">
        <f>D28-$D$42</f>
        <v>68.800000000000011</v>
      </c>
      <c r="I28">
        <f t="shared" si="0"/>
        <v>3336.8000000000006</v>
      </c>
      <c r="K28">
        <f t="shared" si="1"/>
        <v>444.19440000000009</v>
      </c>
      <c r="L28">
        <f t="shared" si="2"/>
        <v>456</v>
      </c>
    </row>
    <row r="29" spans="2:12" x14ac:dyDescent="0.25">
      <c r="B29">
        <v>9</v>
      </c>
      <c r="C29">
        <v>418</v>
      </c>
      <c r="D29">
        <v>386</v>
      </c>
      <c r="F29">
        <f>C29-D29</f>
        <v>32</v>
      </c>
      <c r="G29">
        <f>C29-$C$42</f>
        <v>22.5</v>
      </c>
      <c r="H29">
        <f>D29-$D$42</f>
        <v>-1.1999999999999886</v>
      </c>
      <c r="I29">
        <f t="shared" si="0"/>
        <v>-26.999999999999744</v>
      </c>
      <c r="K29">
        <f t="shared" si="1"/>
        <v>413.96680000000003</v>
      </c>
      <c r="L29">
        <f t="shared" si="2"/>
        <v>386</v>
      </c>
    </row>
    <row r="30" spans="2:12" x14ac:dyDescent="0.25">
      <c r="B30">
        <v>10</v>
      </c>
      <c r="C30">
        <v>372</v>
      </c>
      <c r="D30">
        <v>321</v>
      </c>
      <c r="F30">
        <f>C30-D30</f>
        <v>51</v>
      </c>
      <c r="G30">
        <f>C30-$C$42</f>
        <v>-23.5</v>
      </c>
      <c r="H30">
        <f>D30-$D$42</f>
        <v>-66.199999999999989</v>
      </c>
      <c r="I30">
        <f t="shared" si="0"/>
        <v>1555.6999999999998</v>
      </c>
      <c r="K30">
        <f t="shared" si="1"/>
        <v>360.48720000000003</v>
      </c>
      <c r="L30">
        <f t="shared" si="2"/>
        <v>321</v>
      </c>
    </row>
    <row r="31" spans="2:12" x14ac:dyDescent="0.25">
      <c r="B31">
        <v>11</v>
      </c>
      <c r="C31">
        <v>374</v>
      </c>
      <c r="D31">
        <v>381</v>
      </c>
      <c r="F31">
        <f>C31-D31</f>
        <v>-7</v>
      </c>
      <c r="G31">
        <f>C31-$C$42</f>
        <v>-21.5</v>
      </c>
      <c r="H31">
        <f>D31-$D$42</f>
        <v>-6.1999999999999886</v>
      </c>
      <c r="I31">
        <f t="shared" si="0"/>
        <v>133.29999999999976</v>
      </c>
      <c r="K31">
        <f t="shared" si="1"/>
        <v>362.81240000000003</v>
      </c>
      <c r="L31">
        <f t="shared" si="2"/>
        <v>381</v>
      </c>
    </row>
    <row r="32" spans="2:12" x14ac:dyDescent="0.25">
      <c r="B32">
        <v>12</v>
      </c>
      <c r="C32">
        <v>374</v>
      </c>
      <c r="D32">
        <v>381</v>
      </c>
      <c r="F32">
        <f>C32-D32</f>
        <v>-7</v>
      </c>
      <c r="G32">
        <f>C32-$C$42</f>
        <v>-21.5</v>
      </c>
      <c r="H32">
        <f>D32-$D$42</f>
        <v>-6.1999999999999886</v>
      </c>
      <c r="I32">
        <f t="shared" si="0"/>
        <v>133.29999999999976</v>
      </c>
      <c r="K32">
        <f t="shared" si="1"/>
        <v>362.81240000000003</v>
      </c>
      <c r="L32">
        <f t="shared" si="2"/>
        <v>381</v>
      </c>
    </row>
    <row r="33" spans="1:17" x14ac:dyDescent="0.25">
      <c r="B33">
        <v>13</v>
      </c>
      <c r="C33">
        <v>431</v>
      </c>
      <c r="D33">
        <v>416</v>
      </c>
      <c r="F33">
        <f>C33-D33</f>
        <v>15</v>
      </c>
      <c r="G33">
        <f>C33-$C$42</f>
        <v>35.5</v>
      </c>
      <c r="H33">
        <f>D33-$D$42</f>
        <v>28.800000000000011</v>
      </c>
      <c r="I33">
        <f t="shared" si="0"/>
        <v>1022.4000000000004</v>
      </c>
      <c r="K33">
        <f t="shared" si="1"/>
        <v>429.08060000000006</v>
      </c>
      <c r="L33">
        <f t="shared" si="2"/>
        <v>416</v>
      </c>
    </row>
    <row r="34" spans="1:17" x14ac:dyDescent="0.25">
      <c r="B34">
        <v>14</v>
      </c>
      <c r="C34">
        <v>409</v>
      </c>
      <c r="D34">
        <v>410</v>
      </c>
      <c r="F34">
        <f>C34-D34</f>
        <v>-1</v>
      </c>
      <c r="G34">
        <f>C34-$C$42</f>
        <v>13.5</v>
      </c>
      <c r="H34">
        <f>D34-$D$42</f>
        <v>22.800000000000011</v>
      </c>
      <c r="I34">
        <f t="shared" si="0"/>
        <v>307.80000000000018</v>
      </c>
      <c r="K34">
        <f t="shared" si="1"/>
        <v>403.50340000000006</v>
      </c>
      <c r="L34">
        <f t="shared" si="2"/>
        <v>410</v>
      </c>
    </row>
    <row r="35" spans="1:17" x14ac:dyDescent="0.25">
      <c r="B35">
        <v>15</v>
      </c>
      <c r="C35">
        <v>437</v>
      </c>
      <c r="D35">
        <v>432</v>
      </c>
      <c r="F35">
        <f>C35-D35</f>
        <v>5</v>
      </c>
      <c r="G35">
        <f>C35-$C$42</f>
        <v>41.5</v>
      </c>
      <c r="H35">
        <f>D35-$D$42</f>
        <v>44.800000000000011</v>
      </c>
      <c r="I35">
        <f t="shared" si="0"/>
        <v>1859.2000000000005</v>
      </c>
      <c r="K35">
        <f t="shared" si="1"/>
        <v>436.05620000000005</v>
      </c>
      <c r="L35">
        <f t="shared" si="2"/>
        <v>432</v>
      </c>
    </row>
    <row r="36" spans="1:17" x14ac:dyDescent="0.25">
      <c r="B36">
        <v>16</v>
      </c>
      <c r="C36">
        <v>477</v>
      </c>
      <c r="D36">
        <v>498</v>
      </c>
      <c r="F36">
        <f>C36-D36</f>
        <v>-21</v>
      </c>
      <c r="G36">
        <f>C36-$C$42</f>
        <v>81.5</v>
      </c>
      <c r="H36">
        <f>D36-$D$42</f>
        <v>110.80000000000001</v>
      </c>
      <c r="I36">
        <f t="shared" si="0"/>
        <v>9030.2000000000007</v>
      </c>
      <c r="K36">
        <f t="shared" si="1"/>
        <v>482.56020000000001</v>
      </c>
      <c r="L36">
        <f t="shared" si="2"/>
        <v>498</v>
      </c>
    </row>
    <row r="37" spans="1:17" x14ac:dyDescent="0.25">
      <c r="B37">
        <v>17</v>
      </c>
      <c r="C37">
        <v>436</v>
      </c>
      <c r="D37">
        <v>513</v>
      </c>
      <c r="F37">
        <f>C37-D37</f>
        <v>-77</v>
      </c>
      <c r="G37">
        <f>C37-$C$42</f>
        <v>40.5</v>
      </c>
      <c r="H37">
        <f>D37-$D$42</f>
        <v>125.80000000000001</v>
      </c>
      <c r="I37">
        <f t="shared" si="0"/>
        <v>5094.9000000000005</v>
      </c>
      <c r="K37">
        <f t="shared" si="1"/>
        <v>434.89360000000005</v>
      </c>
      <c r="L37">
        <f t="shared" si="2"/>
        <v>513</v>
      </c>
    </row>
    <row r="38" spans="1:17" x14ac:dyDescent="0.25">
      <c r="B38">
        <v>18</v>
      </c>
      <c r="C38">
        <v>498</v>
      </c>
      <c r="D38">
        <v>535</v>
      </c>
      <c r="F38">
        <f>C38-D38</f>
        <v>-37</v>
      </c>
      <c r="G38">
        <f>C38-$C$42</f>
        <v>102.5</v>
      </c>
      <c r="H38">
        <f>D38-$D$42</f>
        <v>147.80000000000001</v>
      </c>
      <c r="I38">
        <f t="shared" si="0"/>
        <v>15149.500000000002</v>
      </c>
      <c r="K38">
        <f t="shared" si="1"/>
        <v>506.97480000000007</v>
      </c>
      <c r="L38">
        <f t="shared" si="2"/>
        <v>535</v>
      </c>
    </row>
    <row r="39" spans="1:17" x14ac:dyDescent="0.25">
      <c r="B39">
        <v>19</v>
      </c>
      <c r="C39">
        <v>433</v>
      </c>
      <c r="D39">
        <v>433</v>
      </c>
      <c r="F39">
        <f>C39-D39</f>
        <v>0</v>
      </c>
      <c r="G39">
        <f>C39-$C$42</f>
        <v>37.5</v>
      </c>
      <c r="H39">
        <f>D39-$D$42</f>
        <v>45.800000000000011</v>
      </c>
      <c r="I39">
        <f t="shared" si="0"/>
        <v>1717.5000000000005</v>
      </c>
      <c r="K39">
        <f t="shared" si="1"/>
        <v>431.40580000000006</v>
      </c>
      <c r="L39">
        <f t="shared" si="2"/>
        <v>433</v>
      </c>
    </row>
    <row r="40" spans="1:17" x14ac:dyDescent="0.25">
      <c r="B40">
        <v>20</v>
      </c>
      <c r="C40">
        <v>418</v>
      </c>
      <c r="D40">
        <v>387</v>
      </c>
      <c r="F40">
        <f>C40-D40</f>
        <v>31</v>
      </c>
      <c r="G40">
        <f>C40-$C$42</f>
        <v>22.5</v>
      </c>
      <c r="H40">
        <f>D40-$D$42</f>
        <v>-0.19999999999998863</v>
      </c>
      <c r="I40">
        <f t="shared" si="0"/>
        <v>-4.4999999999997442</v>
      </c>
      <c r="K40">
        <f t="shared" si="1"/>
        <v>413.96680000000003</v>
      </c>
      <c r="L40">
        <f t="shared" si="2"/>
        <v>387</v>
      </c>
    </row>
    <row r="41" spans="1:17" ht="19.5" x14ac:dyDescent="0.3">
      <c r="I41" s="4">
        <f>AVERAGE(I21:I40)</f>
        <v>5294.3</v>
      </c>
      <c r="K41" s="2" t="s">
        <v>40</v>
      </c>
      <c r="L41" s="2" t="s">
        <v>38</v>
      </c>
      <c r="M41" s="2"/>
      <c r="N41" s="2"/>
      <c r="O41" s="2"/>
      <c r="P41" s="2"/>
      <c r="Q41" s="2"/>
    </row>
    <row r="42" spans="1:17" x14ac:dyDescent="0.25">
      <c r="A42" t="s">
        <v>5</v>
      </c>
      <c r="B42" t="s">
        <v>1</v>
      </c>
      <c r="C42">
        <f>AVERAGE(C21:C40)</f>
        <v>395.5</v>
      </c>
      <c r="D42">
        <f>AVERAGE(D21:D40)</f>
        <v>387.2</v>
      </c>
      <c r="F42">
        <f>AVERAGE(F21:F40)</f>
        <v>8.3000000000000007</v>
      </c>
      <c r="G42" s="2" t="s">
        <v>23</v>
      </c>
      <c r="K42" s="2"/>
      <c r="L42" s="2" t="s">
        <v>39</v>
      </c>
      <c r="M42" s="2"/>
      <c r="N42" s="2"/>
      <c r="O42" s="2"/>
      <c r="P42" s="2"/>
      <c r="Q42" s="2"/>
    </row>
    <row r="43" spans="1:17" ht="19.5" x14ac:dyDescent="0.3">
      <c r="A43" t="s">
        <v>4</v>
      </c>
      <c r="B43" t="s">
        <v>3</v>
      </c>
      <c r="C43">
        <f>_xlfn.STDEV.P(C21:C40)</f>
        <v>67.482219880498889</v>
      </c>
      <c r="D43">
        <f>_xlfn.STDEV.P(D21:D40)</f>
        <v>83.974758112185114</v>
      </c>
      <c r="G43" t="s">
        <v>10</v>
      </c>
      <c r="H43" s="4">
        <f>C43*D43</f>
        <v>5666.8030913381835</v>
      </c>
      <c r="K43" s="2" t="s">
        <v>40</v>
      </c>
      <c r="L43" s="2"/>
      <c r="M43" s="2"/>
      <c r="N43" s="2"/>
      <c r="O43" s="2"/>
      <c r="P43" s="2"/>
      <c r="Q43" s="2"/>
    </row>
    <row r="44" spans="1:17" x14ac:dyDescent="0.25">
      <c r="A44" t="s">
        <v>6</v>
      </c>
    </row>
    <row r="45" spans="1:17" x14ac:dyDescent="0.25">
      <c r="A45" t="s">
        <v>24</v>
      </c>
      <c r="D45" t="s">
        <v>22</v>
      </c>
      <c r="G45" t="s">
        <v>12</v>
      </c>
      <c r="I45">
        <f>I41/H43</f>
        <v>0.93426574290051445</v>
      </c>
      <c r="K45" s="2"/>
    </row>
    <row r="46" spans="1:17" x14ac:dyDescent="0.25">
      <c r="G46" t="s">
        <v>11</v>
      </c>
      <c r="L46" s="1" t="s">
        <v>19</v>
      </c>
    </row>
    <row r="47" spans="1:17" x14ac:dyDescent="0.25">
      <c r="C47" s="2" t="s">
        <v>41</v>
      </c>
      <c r="L47" t="s">
        <v>16</v>
      </c>
      <c r="N47" t="s">
        <v>17</v>
      </c>
    </row>
    <row r="48" spans="1:17" x14ac:dyDescent="0.25">
      <c r="C48" t="s">
        <v>25</v>
      </c>
      <c r="G48">
        <f>CORREL(C21:C40,D21:D40)</f>
        <v>0.93426574290051445</v>
      </c>
      <c r="N48" t="s">
        <v>18</v>
      </c>
    </row>
  </sheetData>
  <sortState ref="B21:D40">
    <sortCondition ref="B18"/>
  </sortState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SAVONIA-AMK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cp:lastPrinted>2017-12-13T07:56:52Z</cp:lastPrinted>
  <dcterms:created xsi:type="dcterms:W3CDTF">2017-11-29T11:05:53Z</dcterms:created>
  <dcterms:modified xsi:type="dcterms:W3CDTF">2017-12-13T08:11:09Z</dcterms:modified>
</cp:coreProperties>
</file>